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tihemretokyay/Desktop/"/>
    </mc:Choice>
  </mc:AlternateContent>
  <xr:revisionPtr revIDLastSave="0" documentId="8_{61C951C1-55AA-4B4D-8DBD-0DA011B04A1B}" xr6:coauthVersionLast="45" xr6:coauthVersionMax="45" xr10:uidLastSave="{00000000-0000-0000-0000-000000000000}"/>
  <bookViews>
    <workbookView xWindow="0" yWindow="0" windowWidth="28800" windowHeight="18000" xr2:uid="{85375E60-6968-DB45-9721-7D1F3571C5D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E77" i="1" s="1"/>
  <c r="E73" i="1"/>
  <c r="F71" i="1"/>
  <c r="E68" i="1"/>
  <c r="G67" i="1"/>
  <c r="C63" i="1"/>
  <c r="E76" i="1" s="1"/>
  <c r="E78" i="1" s="1"/>
  <c r="J55" i="1"/>
  <c r="K57" i="1" s="1"/>
  <c r="K52" i="1"/>
  <c r="J50" i="1"/>
  <c r="K46" i="1"/>
  <c r="J44" i="1"/>
  <c r="K45" i="1" s="1"/>
  <c r="K40" i="1"/>
  <c r="K39" i="1"/>
  <c r="K38" i="1"/>
  <c r="J36" i="1"/>
  <c r="K32" i="1"/>
  <c r="J25" i="1"/>
  <c r="K26" i="1" s="1"/>
  <c r="K22" i="1"/>
  <c r="I9" i="1"/>
  <c r="I3" i="1"/>
  <c r="I2" i="1"/>
  <c r="I4" i="1" s="1"/>
</calcChain>
</file>

<file path=xl/sharedStrings.xml><?xml version="1.0" encoding="utf-8"?>
<sst xmlns="http://schemas.openxmlformats.org/spreadsheetml/2006/main" count="99" uniqueCount="70">
  <si>
    <t xml:space="preserve">hoofdstuk 11 </t>
  </si>
  <si>
    <t xml:space="preserve">opgave 1 </t>
  </si>
  <si>
    <t xml:space="preserve">Omzet </t>
  </si>
  <si>
    <t>x</t>
  </si>
  <si>
    <t xml:space="preserve">variabele kosten van de omzet </t>
  </si>
  <si>
    <t xml:space="preserve">Dekkingsbijdrage </t>
  </si>
  <si>
    <t xml:space="preserve">constante kosten </t>
  </si>
  <si>
    <t>* verkoop</t>
  </si>
  <si>
    <t xml:space="preserve">* fabricage </t>
  </si>
  <si>
    <t xml:space="preserve">Winst </t>
  </si>
  <si>
    <t xml:space="preserve">Opgave 2 </t>
  </si>
  <si>
    <t>a1</t>
  </si>
  <si>
    <t>De overboeking vanuit rubriek 4 is als volgt:</t>
  </si>
  <si>
    <t>Debet</t>
  </si>
  <si>
    <t>Credit</t>
  </si>
  <si>
    <t>600 Directe grondstofkosten</t>
  </si>
  <si>
    <t>630 Betaalde directe lonen</t>
  </si>
  <si>
    <t>550 Variabele kosten afd. Fabricage</t>
  </si>
  <si>
    <t>560 Variabele kosten afd. Verkoop</t>
  </si>
  <si>
    <t>990 Constante kosten</t>
  </si>
  <si>
    <t>Aan</t>
  </si>
  <si>
    <t>499 Overboekingsrekening</t>
  </si>
  <si>
    <t>Het aantal directe arbeidsuren:</t>
  </si>
  <si>
    <t>601 Directe lonen</t>
  </si>
  <si>
    <t>631 Verrekende directe lonen</t>
  </si>
  <si>
    <t>(11500 x € 50)</t>
  </si>
  <si>
    <t>Het aantal machine-uren:</t>
  </si>
  <si>
    <t>602 Toeslag variabele fabricagekosten</t>
  </si>
  <si>
    <t>(10.000 x € 7,50)</t>
  </si>
  <si>
    <t>553 Dekking variabele kosten afd.</t>
  </si>
  <si>
    <t>Fabricage</t>
  </si>
  <si>
    <t>De productie van 2.800 eenheden Agility:</t>
  </si>
  <si>
    <t>700 Voorraad gereed product</t>
  </si>
  <si>
    <t>(2.800 x € 190)</t>
  </si>
  <si>
    <t>610 Standaard directe grondstofkosten</t>
  </si>
  <si>
    <t>611 Standaard directe lonen</t>
  </si>
  <si>
    <t>612 Standaard toeslag variabele fabricagekosten</t>
  </si>
  <si>
    <t>Verkocht op rekening 3.100 eenheden Agility:</t>
  </si>
  <si>
    <t>130 Debiteuren</t>
  </si>
  <si>
    <t>181 Te betalen OB</t>
  </si>
  <si>
    <t>840 Opbrengst verkopen</t>
  </si>
  <si>
    <t>(3.100 x € 600)</t>
  </si>
  <si>
    <t>Afgeleverd 3.100 eenheden Agility:</t>
  </si>
  <si>
    <t>800 Kostprijs verkopen</t>
  </si>
  <si>
    <t>(3.100 x € 190)</t>
  </si>
  <si>
    <t>Toeslag variabele verkoopkosten</t>
  </si>
  <si>
    <t>820 Toeslag variabele verkoopkosten</t>
  </si>
  <si>
    <t>(4% van € 1.860.000)</t>
  </si>
  <si>
    <t>565 Dekking variabele kosten afd. Verkoop</t>
  </si>
  <si>
    <t xml:space="preserve">Opgave 3 </t>
  </si>
  <si>
    <t>A)</t>
  </si>
  <si>
    <t xml:space="preserve">opbrengst verkopen </t>
  </si>
  <si>
    <t xml:space="preserve">verwachte afzet </t>
  </si>
  <si>
    <t>=</t>
  </si>
  <si>
    <t>B)</t>
  </si>
  <si>
    <t>(W-N) x C/N</t>
  </si>
  <si>
    <t>(45000-42000)x C/N=21000</t>
  </si>
  <si>
    <t>W</t>
  </si>
  <si>
    <t>C/N=</t>
  </si>
  <si>
    <t>21000/3000=</t>
  </si>
  <si>
    <t>N</t>
  </si>
  <si>
    <t>C)</t>
  </si>
  <si>
    <t>(36000-42000) X C/N = -9000</t>
  </si>
  <si>
    <t>w</t>
  </si>
  <si>
    <t>D)</t>
  </si>
  <si>
    <t>€ 4.000.000/36000=</t>
  </si>
  <si>
    <t>E)</t>
  </si>
  <si>
    <t>€</t>
  </si>
  <si>
    <t>var kosten omzet</t>
  </si>
  <si>
    <t>Dekkingsbijdrage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</si>
</sst>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_);[Red]\(&quot;€&quot;\ #,##0\)"/>
    <numFmt numFmtId="44" formatCode="_(&quot;€&quot;\ * #,##0.00_);_(&quot;€&quot;\ * \(#,##0.00\);_(&quot;€&quot;\ * &quot;-&quot;??_);_(@_)"/>
    <numFmt numFmtId="164" formatCode="_-&quot;€&quot;\ * #,##0_-;_-&quot;€&quot;\ * #,##0\-;_-&quot;€&quot;\ * &quot;-&quot;_-;_-@_-"/>
    <numFmt numFmtId="165" formatCode="&quot;€&quot;\ #,##0"/>
  </numFmts>
  <fonts count="4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2"/>
      <color theme="1"/>
      <name val="Calibri (Hoofdtekst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/>
    <xf numFmtId="44" fontId="0" fillId="0" borderId="0" xfId="0" applyNumberFormat="1"/>
    <xf numFmtId="6" fontId="0" fillId="0" borderId="0" xfId="0" applyNumberFormat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/>
    <xf numFmtId="164" fontId="2" fillId="0" borderId="0" xfId="0" applyNumberFormat="1" applyFont="1" applyAlignment="1">
      <alignment vertical="top"/>
    </xf>
    <xf numFmtId="165" fontId="2" fillId="0" borderId="0" xfId="0" applyNumberFormat="1" applyFont="1"/>
    <xf numFmtId="165" fontId="0" fillId="0" borderId="1" xfId="0" applyNumberFormat="1" applyBorder="1"/>
    <xf numFmtId="165" fontId="2" fillId="0" borderId="0" xfId="0" applyNumberFormat="1" applyFont="1" applyAlignment="1">
      <alignment vertical="top"/>
    </xf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866FF-4A34-5340-9DB6-56234DB4B27A}">
  <dimension ref="A1:K78"/>
  <sheetViews>
    <sheetView tabSelected="1" workbookViewId="0">
      <selection sqref="A1:N78"/>
    </sheetView>
  </sheetViews>
  <sheetFormatPr baseColWidth="10" defaultRowHeight="16"/>
  <sheetData>
    <row r="1" spans="1:11">
      <c r="A1" t="s">
        <v>0</v>
      </c>
    </row>
    <row r="2" spans="1:11">
      <c r="A2" t="s">
        <v>1</v>
      </c>
      <c r="C2" t="s">
        <v>2</v>
      </c>
      <c r="F2" s="1">
        <v>160000</v>
      </c>
      <c r="G2" t="s">
        <v>3</v>
      </c>
      <c r="H2" s="2">
        <v>22</v>
      </c>
      <c r="I2" s="2">
        <f>F2*H2</f>
        <v>3520000</v>
      </c>
    </row>
    <row r="3" spans="1:11">
      <c r="C3" t="s">
        <v>4</v>
      </c>
      <c r="F3" s="1">
        <v>160000</v>
      </c>
      <c r="G3" t="s">
        <v>3</v>
      </c>
      <c r="H3" s="3">
        <v>13</v>
      </c>
      <c r="I3" s="3">
        <f>F3*H3</f>
        <v>2080000</v>
      </c>
    </row>
    <row r="4" spans="1:11">
      <c r="C4" t="s">
        <v>5</v>
      </c>
      <c r="I4" s="2">
        <f>I2-I3</f>
        <v>1440000</v>
      </c>
    </row>
    <row r="6" spans="1:11">
      <c r="C6" t="s">
        <v>6</v>
      </c>
    </row>
    <row r="7" spans="1:11">
      <c r="C7" t="s">
        <v>7</v>
      </c>
      <c r="F7" s="3">
        <v>80000</v>
      </c>
    </row>
    <row r="8" spans="1:11">
      <c r="C8" t="s">
        <v>8</v>
      </c>
      <c r="F8" s="3">
        <v>200000</v>
      </c>
    </row>
    <row r="9" spans="1:11">
      <c r="I9" s="3">
        <f>F7+F8</f>
        <v>280000</v>
      </c>
    </row>
    <row r="11" spans="1:11">
      <c r="C11" t="s">
        <v>9</v>
      </c>
      <c r="I11" s="3">
        <v>1160000</v>
      </c>
    </row>
    <row r="13" spans="1:11">
      <c r="A13" t="s">
        <v>10</v>
      </c>
    </row>
    <row r="14" spans="1:11">
      <c r="C14" s="4"/>
      <c r="D14" s="5"/>
      <c r="E14" s="6"/>
      <c r="F14" s="6"/>
    </row>
    <row r="15" spans="1:11">
      <c r="C15" s="7"/>
    </row>
    <row r="16" spans="1:11" ht="17" thickBot="1">
      <c r="C16" s="7" t="s">
        <v>11</v>
      </c>
      <c r="D16" s="8" t="s">
        <v>12</v>
      </c>
      <c r="E16" s="9"/>
      <c r="F16" s="9"/>
      <c r="G16" s="9"/>
      <c r="H16" s="9"/>
      <c r="I16" s="9"/>
      <c r="J16" s="10" t="s">
        <v>13</v>
      </c>
      <c r="K16" s="10" t="s">
        <v>14</v>
      </c>
    </row>
    <row r="17" spans="3:11">
      <c r="C17" s="7"/>
      <c r="D17" s="11"/>
      <c r="E17" s="12" t="s">
        <v>15</v>
      </c>
      <c r="F17" s="13"/>
      <c r="G17" s="13"/>
      <c r="H17" s="13"/>
      <c r="I17" s="13"/>
      <c r="J17" s="14">
        <v>200000</v>
      </c>
      <c r="K17" s="14"/>
    </row>
    <row r="18" spans="3:11">
      <c r="C18" s="7"/>
      <c r="D18" s="11"/>
      <c r="E18" s="12" t="s">
        <v>16</v>
      </c>
      <c r="F18" s="13"/>
      <c r="G18" s="13"/>
      <c r="H18" s="13"/>
      <c r="I18" s="13"/>
      <c r="J18" s="14">
        <v>300000</v>
      </c>
      <c r="K18" s="14"/>
    </row>
    <row r="19" spans="3:11">
      <c r="C19" s="7"/>
      <c r="D19" s="11"/>
      <c r="E19" s="12" t="s">
        <v>17</v>
      </c>
      <c r="F19" s="13"/>
      <c r="G19" s="13"/>
      <c r="H19" s="13"/>
      <c r="I19" s="13"/>
      <c r="J19" s="14">
        <v>90000</v>
      </c>
      <c r="K19" s="14"/>
    </row>
    <row r="20" spans="3:11">
      <c r="C20" s="7"/>
      <c r="D20" s="11"/>
      <c r="E20" s="12" t="s">
        <v>18</v>
      </c>
      <c r="F20" s="13"/>
      <c r="G20" s="13"/>
      <c r="H20" s="13"/>
      <c r="I20" s="13"/>
      <c r="J20" s="14">
        <v>30000</v>
      </c>
      <c r="K20" s="14"/>
    </row>
    <row r="21" spans="3:11">
      <c r="C21" s="7"/>
      <c r="D21" s="11"/>
      <c r="E21" s="12" t="s">
        <v>19</v>
      </c>
      <c r="F21" s="13"/>
      <c r="G21" s="13"/>
      <c r="H21" s="13"/>
      <c r="I21" s="13"/>
      <c r="J21" s="14">
        <v>340000</v>
      </c>
      <c r="K21" s="14"/>
    </row>
    <row r="22" spans="3:11">
      <c r="C22" s="7"/>
      <c r="D22" s="11" t="s">
        <v>20</v>
      </c>
      <c r="E22" s="12" t="s">
        <v>21</v>
      </c>
      <c r="F22" s="13"/>
      <c r="G22" s="13"/>
      <c r="H22" s="13"/>
      <c r="I22" s="13"/>
      <c r="J22" s="14"/>
      <c r="K22" s="14">
        <f>SUM(J17:J21)</f>
        <v>960000</v>
      </c>
    </row>
    <row r="23" spans="3:11">
      <c r="C23" s="7"/>
      <c r="D23" s="6"/>
      <c r="E23" s="6"/>
      <c r="J23" s="15"/>
      <c r="K23" s="15"/>
    </row>
    <row r="24" spans="3:11" ht="17" thickBot="1">
      <c r="C24" s="7">
        <v>2</v>
      </c>
      <c r="D24" s="8" t="s">
        <v>22</v>
      </c>
      <c r="E24" s="9"/>
      <c r="F24" s="9"/>
      <c r="G24" s="9"/>
      <c r="H24" s="9"/>
      <c r="I24" s="9"/>
      <c r="J24" s="16" t="s">
        <v>13</v>
      </c>
      <c r="K24" s="16" t="s">
        <v>14</v>
      </c>
    </row>
    <row r="25" spans="3:11">
      <c r="C25" s="7"/>
      <c r="D25" s="11"/>
      <c r="E25" s="12" t="s">
        <v>23</v>
      </c>
      <c r="F25" s="13"/>
      <c r="G25" s="13"/>
      <c r="H25" s="13"/>
      <c r="I25" s="13"/>
      <c r="J25" s="14">
        <f>11500*50</f>
        <v>575000</v>
      </c>
      <c r="K25" s="14"/>
    </row>
    <row r="26" spans="3:11">
      <c r="C26" s="7"/>
      <c r="D26" s="11" t="s">
        <v>20</v>
      </c>
      <c r="E26" s="12" t="s">
        <v>24</v>
      </c>
      <c r="F26" s="13"/>
      <c r="G26" s="13"/>
      <c r="H26" s="13"/>
      <c r="I26" s="13"/>
      <c r="J26" s="14"/>
      <c r="K26" s="14">
        <f>J25</f>
        <v>575000</v>
      </c>
    </row>
    <row r="27" spans="3:11">
      <c r="C27" s="7"/>
      <c r="D27" s="11"/>
      <c r="E27" s="12" t="s">
        <v>25</v>
      </c>
      <c r="F27" s="13"/>
      <c r="G27" s="13"/>
      <c r="H27" s="13"/>
      <c r="I27" s="13"/>
      <c r="J27" s="17"/>
      <c r="K27" s="17"/>
    </row>
    <row r="28" spans="3:11">
      <c r="C28" s="7"/>
      <c r="D28" s="6"/>
      <c r="E28" s="6"/>
      <c r="J28" s="15"/>
      <c r="K28" s="15"/>
    </row>
    <row r="29" spans="3:11" ht="17" thickBot="1">
      <c r="C29" s="7">
        <v>3</v>
      </c>
      <c r="D29" s="8" t="s">
        <v>26</v>
      </c>
      <c r="E29" s="9"/>
      <c r="F29" s="9"/>
      <c r="G29" s="9"/>
      <c r="H29" s="9"/>
      <c r="I29" s="9"/>
      <c r="J29" s="16" t="s">
        <v>13</v>
      </c>
      <c r="K29" s="16" t="s">
        <v>14</v>
      </c>
    </row>
    <row r="30" spans="3:11">
      <c r="C30" s="7"/>
      <c r="D30" s="11"/>
      <c r="E30" s="12" t="s">
        <v>27</v>
      </c>
      <c r="F30" s="13"/>
      <c r="G30" s="13"/>
      <c r="H30" s="13"/>
      <c r="I30" s="13"/>
      <c r="J30" s="14">
        <v>75000</v>
      </c>
      <c r="K30" s="14"/>
    </row>
    <row r="31" spans="3:11">
      <c r="C31" s="7"/>
      <c r="D31" s="11"/>
      <c r="E31" s="12" t="s">
        <v>28</v>
      </c>
      <c r="F31" s="13"/>
      <c r="G31" s="13"/>
      <c r="H31" s="13"/>
      <c r="I31" s="13"/>
      <c r="J31" s="14"/>
      <c r="K31" s="14"/>
    </row>
    <row r="32" spans="3:11">
      <c r="C32" s="7"/>
      <c r="D32" s="11" t="s">
        <v>20</v>
      </c>
      <c r="E32" s="12" t="s">
        <v>29</v>
      </c>
      <c r="F32" s="13"/>
      <c r="G32" s="13"/>
      <c r="H32" s="13"/>
      <c r="I32" s="13"/>
      <c r="J32" s="14"/>
      <c r="K32" s="14">
        <f>J30</f>
        <v>75000</v>
      </c>
    </row>
    <row r="33" spans="3:11">
      <c r="C33" s="7"/>
      <c r="D33" s="11"/>
      <c r="E33" s="12" t="s">
        <v>30</v>
      </c>
      <c r="F33" s="13"/>
      <c r="G33" s="13"/>
      <c r="H33" s="13"/>
      <c r="I33" s="13"/>
      <c r="J33" s="17"/>
      <c r="K33" s="17"/>
    </row>
    <row r="34" spans="3:11">
      <c r="C34" s="7"/>
      <c r="D34" s="6"/>
      <c r="E34" s="6"/>
      <c r="J34" s="15"/>
      <c r="K34" s="15"/>
    </row>
    <row r="35" spans="3:11" ht="17" thickBot="1">
      <c r="C35" s="7">
        <v>4</v>
      </c>
      <c r="D35" s="8" t="s">
        <v>31</v>
      </c>
      <c r="E35" s="9"/>
      <c r="F35" s="9"/>
      <c r="G35" s="9"/>
      <c r="H35" s="9"/>
      <c r="I35" s="9"/>
      <c r="J35" s="16" t="s">
        <v>13</v>
      </c>
      <c r="K35" s="16" t="s">
        <v>14</v>
      </c>
    </row>
    <row r="36" spans="3:11">
      <c r="C36" s="7"/>
      <c r="D36" s="11"/>
      <c r="E36" s="12" t="s">
        <v>32</v>
      </c>
      <c r="F36" s="13"/>
      <c r="G36" s="13"/>
      <c r="H36" s="13"/>
      <c r="I36" s="13"/>
      <c r="J36" s="14">
        <f>2800*190</f>
        <v>532000</v>
      </c>
      <c r="K36" s="14"/>
    </row>
    <row r="37" spans="3:11">
      <c r="C37" s="7"/>
      <c r="D37" s="11"/>
      <c r="E37" s="12" t="s">
        <v>33</v>
      </c>
      <c r="F37" s="13"/>
      <c r="G37" s="13"/>
      <c r="H37" s="13"/>
      <c r="I37" s="13"/>
      <c r="J37" s="14"/>
      <c r="K37" s="14"/>
    </row>
    <row r="38" spans="3:11">
      <c r="C38" s="7"/>
      <c r="D38" s="11" t="s">
        <v>20</v>
      </c>
      <c r="E38" s="12" t="s">
        <v>34</v>
      </c>
      <c r="F38" s="13"/>
      <c r="G38" s="13"/>
      <c r="H38" s="13"/>
      <c r="I38" s="13"/>
      <c r="J38" s="14"/>
      <c r="K38" s="14">
        <f>2800*60</f>
        <v>168000</v>
      </c>
    </row>
    <row r="39" spans="3:11">
      <c r="C39" s="7"/>
      <c r="D39" s="11" t="s">
        <v>20</v>
      </c>
      <c r="E39" s="12" t="s">
        <v>35</v>
      </c>
      <c r="F39" s="13"/>
      <c r="G39" s="13"/>
      <c r="H39" s="13"/>
      <c r="I39" s="13"/>
      <c r="J39" s="14"/>
      <c r="K39" s="14">
        <f>2800*100</f>
        <v>280000</v>
      </c>
    </row>
    <row r="40" spans="3:11">
      <c r="C40" s="7"/>
      <c r="D40" s="11" t="s">
        <v>20</v>
      </c>
      <c r="E40" s="12" t="s">
        <v>36</v>
      </c>
      <c r="F40" s="13"/>
      <c r="G40" s="13"/>
      <c r="H40" s="13"/>
      <c r="I40" s="13"/>
      <c r="J40" s="14"/>
      <c r="K40" s="14">
        <f>2800*30</f>
        <v>84000</v>
      </c>
    </row>
    <row r="41" spans="3:11">
      <c r="C41" s="7"/>
      <c r="D41" s="11"/>
      <c r="E41" s="12"/>
      <c r="F41" s="13"/>
      <c r="G41" s="13"/>
      <c r="H41" s="13"/>
      <c r="I41" s="13"/>
      <c r="J41" s="14"/>
    </row>
    <row r="42" spans="3:11">
      <c r="C42" s="7"/>
      <c r="D42" s="6"/>
      <c r="E42" s="6"/>
      <c r="J42" s="15"/>
      <c r="K42" s="15"/>
    </row>
    <row r="43" spans="3:11" ht="17" thickBot="1">
      <c r="C43" s="7">
        <v>5</v>
      </c>
      <c r="D43" s="8" t="s">
        <v>37</v>
      </c>
      <c r="E43" s="9"/>
      <c r="F43" s="9"/>
      <c r="G43" s="9"/>
      <c r="H43" s="9"/>
      <c r="I43" s="9"/>
      <c r="J43" s="16" t="s">
        <v>13</v>
      </c>
      <c r="K43" s="16" t="s">
        <v>14</v>
      </c>
    </row>
    <row r="44" spans="3:11">
      <c r="C44" s="7"/>
      <c r="D44" s="11"/>
      <c r="E44" s="12" t="s">
        <v>38</v>
      </c>
      <c r="F44" s="13"/>
      <c r="G44" s="13"/>
      <c r="H44" s="13"/>
      <c r="I44" s="13"/>
      <c r="J44" s="14">
        <f>K46*1.21</f>
        <v>2250600</v>
      </c>
      <c r="K44" s="14"/>
    </row>
    <row r="45" spans="3:11">
      <c r="C45" s="7"/>
      <c r="D45" s="11" t="s">
        <v>20</v>
      </c>
      <c r="E45" s="12" t="s">
        <v>39</v>
      </c>
      <c r="F45" s="13"/>
      <c r="G45" s="13"/>
      <c r="H45" s="13"/>
      <c r="I45" s="13"/>
      <c r="J45" s="14"/>
      <c r="K45" s="14">
        <f>J44-K46</f>
        <v>390600</v>
      </c>
    </row>
    <row r="46" spans="3:11">
      <c r="C46" s="7"/>
      <c r="D46" s="11" t="s">
        <v>20</v>
      </c>
      <c r="E46" s="12" t="s">
        <v>40</v>
      </c>
      <c r="F46" s="13"/>
      <c r="G46" s="13"/>
      <c r="H46" s="13"/>
      <c r="I46" s="13"/>
      <c r="J46" s="14"/>
      <c r="K46" s="14">
        <f>3100*600</f>
        <v>1860000</v>
      </c>
    </row>
    <row r="47" spans="3:11">
      <c r="C47" s="7"/>
      <c r="D47" s="11"/>
      <c r="E47" s="12" t="s">
        <v>41</v>
      </c>
      <c r="F47" s="13"/>
      <c r="G47" s="13"/>
      <c r="H47" s="13"/>
      <c r="I47" s="13"/>
      <c r="J47" s="17"/>
      <c r="K47" s="17"/>
    </row>
    <row r="48" spans="3:11">
      <c r="C48" s="7"/>
      <c r="D48" s="11"/>
      <c r="E48" s="11"/>
      <c r="J48" s="17"/>
      <c r="K48" s="17"/>
    </row>
    <row r="49" spans="1:11" ht="17" thickBot="1">
      <c r="C49" s="7"/>
      <c r="D49" s="8" t="s">
        <v>42</v>
      </c>
      <c r="E49" s="9"/>
      <c r="F49" s="9"/>
      <c r="G49" s="9"/>
      <c r="H49" s="9"/>
      <c r="I49" s="9"/>
      <c r="J49" s="16" t="s">
        <v>13</v>
      </c>
      <c r="K49" s="16" t="s">
        <v>14</v>
      </c>
    </row>
    <row r="50" spans="1:11">
      <c r="C50" s="7"/>
      <c r="D50" s="11"/>
      <c r="E50" s="12" t="s">
        <v>43</v>
      </c>
      <c r="F50" s="13"/>
      <c r="G50" s="13"/>
      <c r="H50" s="13"/>
      <c r="I50" s="13"/>
      <c r="J50" s="14">
        <f>3100*190</f>
        <v>589000</v>
      </c>
      <c r="K50" s="17"/>
    </row>
    <row r="51" spans="1:11">
      <c r="C51" s="7"/>
      <c r="D51" s="11"/>
      <c r="E51" s="12" t="s">
        <v>44</v>
      </c>
      <c r="F51" s="13"/>
      <c r="G51" s="13"/>
      <c r="H51" s="13"/>
      <c r="I51" s="13"/>
      <c r="J51" s="17"/>
      <c r="K51" s="17"/>
    </row>
    <row r="52" spans="1:11">
      <c r="C52" s="7"/>
      <c r="D52" s="11" t="s">
        <v>20</v>
      </c>
      <c r="E52" s="12" t="s">
        <v>32</v>
      </c>
      <c r="F52" s="13"/>
      <c r="G52" s="13"/>
      <c r="H52" s="13"/>
      <c r="I52" s="13"/>
      <c r="J52" s="17"/>
      <c r="K52" s="14">
        <f>J50</f>
        <v>589000</v>
      </c>
    </row>
    <row r="53" spans="1:11">
      <c r="C53" s="7"/>
      <c r="D53" s="6"/>
      <c r="E53" s="6"/>
      <c r="J53" s="15"/>
      <c r="K53" s="15"/>
    </row>
    <row r="54" spans="1:11" ht="17" thickBot="1">
      <c r="C54" s="7">
        <v>6</v>
      </c>
      <c r="D54" s="8" t="s">
        <v>45</v>
      </c>
      <c r="E54" s="9"/>
      <c r="F54" s="9"/>
      <c r="G54" s="9"/>
      <c r="H54" s="9"/>
      <c r="I54" s="9"/>
      <c r="J54" s="16" t="s">
        <v>13</v>
      </c>
      <c r="K54" s="16" t="s">
        <v>14</v>
      </c>
    </row>
    <row r="55" spans="1:11">
      <c r="C55" s="7"/>
      <c r="D55" s="11"/>
      <c r="E55" s="12" t="s">
        <v>46</v>
      </c>
      <c r="F55" s="13"/>
      <c r="G55" s="13"/>
      <c r="H55" s="13"/>
      <c r="I55" s="13"/>
      <c r="J55" s="14">
        <f>0.04*K46</f>
        <v>74400</v>
      </c>
      <c r="K55" s="17"/>
    </row>
    <row r="56" spans="1:11">
      <c r="C56" s="7"/>
      <c r="D56" s="11"/>
      <c r="E56" s="12" t="s">
        <v>47</v>
      </c>
      <c r="F56" s="13"/>
      <c r="G56" s="13"/>
      <c r="H56" s="13"/>
      <c r="I56" s="13"/>
      <c r="J56" s="17"/>
      <c r="K56" s="17"/>
    </row>
    <row r="57" spans="1:11">
      <c r="C57" s="7"/>
      <c r="D57" s="11" t="s">
        <v>20</v>
      </c>
      <c r="E57" s="12" t="s">
        <v>48</v>
      </c>
      <c r="F57" s="13"/>
      <c r="G57" s="13"/>
      <c r="H57" s="13"/>
      <c r="I57" s="13"/>
      <c r="J57" s="17"/>
      <c r="K57" s="14">
        <f>J55</f>
        <v>74400</v>
      </c>
    </row>
    <row r="60" spans="1:11">
      <c r="A60" t="s">
        <v>49</v>
      </c>
      <c r="B60" t="s">
        <v>50</v>
      </c>
      <c r="C60" s="18" t="s">
        <v>51</v>
      </c>
      <c r="E60" s="3">
        <v>4500000</v>
      </c>
    </row>
    <row r="61" spans="1:11">
      <c r="C61" t="s">
        <v>52</v>
      </c>
      <c r="E61">
        <v>36000</v>
      </c>
    </row>
    <row r="63" spans="1:11">
      <c r="B63" t="s">
        <v>53</v>
      </c>
      <c r="C63" s="3">
        <f>E60/E61</f>
        <v>125</v>
      </c>
    </row>
    <row r="66" spans="2:10">
      <c r="B66" t="s">
        <v>54</v>
      </c>
      <c r="C66" t="s">
        <v>55</v>
      </c>
      <c r="E66" t="s">
        <v>56</v>
      </c>
      <c r="I66" t="s">
        <v>57</v>
      </c>
      <c r="J66">
        <v>45000</v>
      </c>
    </row>
    <row r="67" spans="2:10">
      <c r="E67" t="s">
        <v>58</v>
      </c>
      <c r="F67" t="s">
        <v>59</v>
      </c>
      <c r="G67">
        <f>21000/3000</f>
        <v>7</v>
      </c>
      <c r="I67" t="s">
        <v>60</v>
      </c>
      <c r="J67">
        <v>42000</v>
      </c>
    </row>
    <row r="68" spans="2:10">
      <c r="E68">
        <f xml:space="preserve"> 7*4200</f>
        <v>29400</v>
      </c>
    </row>
    <row r="70" spans="2:10">
      <c r="B70" t="s">
        <v>61</v>
      </c>
      <c r="C70" t="s">
        <v>55</v>
      </c>
      <c r="E70" t="s">
        <v>62</v>
      </c>
      <c r="I70" t="s">
        <v>63</v>
      </c>
      <c r="J70">
        <v>36000</v>
      </c>
    </row>
    <row r="71" spans="2:10">
      <c r="E71" t="s">
        <v>58</v>
      </c>
      <c r="F71">
        <f>-9000/-6000</f>
        <v>1.5</v>
      </c>
      <c r="I71" t="s">
        <v>60</v>
      </c>
      <c r="J71">
        <v>42000</v>
      </c>
    </row>
    <row r="73" spans="2:10">
      <c r="B73" t="s">
        <v>64</v>
      </c>
      <c r="C73" t="s">
        <v>65</v>
      </c>
      <c r="E73">
        <f>4000000/36000</f>
        <v>111.11111111111111</v>
      </c>
    </row>
    <row r="74" spans="2:10">
      <c r="C74">
        <f>E73-G67-F71</f>
        <v>102.61111111111111</v>
      </c>
    </row>
    <row r="76" spans="2:10">
      <c r="B76" t="s">
        <v>66</v>
      </c>
      <c r="C76" t="s">
        <v>2</v>
      </c>
      <c r="D76" s="3" t="s">
        <v>67</v>
      </c>
      <c r="E76" s="3">
        <f>C63*E61</f>
        <v>4500000</v>
      </c>
    </row>
    <row r="77" spans="2:10">
      <c r="C77" t="s">
        <v>68</v>
      </c>
      <c r="D77" t="s">
        <v>67</v>
      </c>
      <c r="E77">
        <f>E61*C74</f>
        <v>3694000</v>
      </c>
    </row>
    <row r="78" spans="2:10">
      <c r="C78" t="s">
        <v>69</v>
      </c>
      <c r="D78" t="s">
        <v>67</v>
      </c>
      <c r="E78" s="3">
        <f>E76-E77</f>
        <v>806000</v>
      </c>
    </row>
  </sheetData>
  <mergeCells count="37">
    <mergeCell ref="E57:I57"/>
    <mergeCell ref="E50:I50"/>
    <mergeCell ref="E51:I51"/>
    <mergeCell ref="E52:I52"/>
    <mergeCell ref="D54:I54"/>
    <mergeCell ref="E55:I55"/>
    <mergeCell ref="E56:I56"/>
    <mergeCell ref="D43:I43"/>
    <mergeCell ref="E44:I44"/>
    <mergeCell ref="E45:I45"/>
    <mergeCell ref="E46:I46"/>
    <mergeCell ref="E47:I47"/>
    <mergeCell ref="D49:I49"/>
    <mergeCell ref="E36:I36"/>
    <mergeCell ref="E37:I37"/>
    <mergeCell ref="E38:I38"/>
    <mergeCell ref="E39:I39"/>
    <mergeCell ref="E40:I40"/>
    <mergeCell ref="E41:I41"/>
    <mergeCell ref="D29:I29"/>
    <mergeCell ref="E30:I30"/>
    <mergeCell ref="E31:I31"/>
    <mergeCell ref="E32:I32"/>
    <mergeCell ref="E33:I33"/>
    <mergeCell ref="D35:I35"/>
    <mergeCell ref="E21:I21"/>
    <mergeCell ref="E22:I22"/>
    <mergeCell ref="D24:I24"/>
    <mergeCell ref="E25:I25"/>
    <mergeCell ref="E26:I26"/>
    <mergeCell ref="E27:I27"/>
    <mergeCell ref="C14:D14"/>
    <mergeCell ref="D16:I16"/>
    <mergeCell ref="E17:I17"/>
    <mergeCell ref="E18:I18"/>
    <mergeCell ref="E19:I19"/>
    <mergeCell ref="E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Fatih-Emre Tokyay</dc:creator>
  <cp:lastModifiedBy>Fatih-Emre Tokyay</cp:lastModifiedBy>
  <dcterms:created xsi:type="dcterms:W3CDTF">2020-06-22T13:46:11Z</dcterms:created>
  <dcterms:modified xsi:type="dcterms:W3CDTF">2020-06-22T13:46:29Z</dcterms:modified>
</cp:coreProperties>
</file>